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ITTMAN\legal-environment-of-business\"/>
    </mc:Choice>
  </mc:AlternateContent>
  <bookViews>
    <workbookView xWindow="-1515" yWindow="495" windowWidth="9360" windowHeight="4710" tabRatio="599"/>
  </bookViews>
  <sheets>
    <sheet name="LEB1" sheetId="1" r:id="rId1"/>
  </sheets>
  <definedNames>
    <definedName name="HTML_CodePage" hidden="1">1252</definedName>
    <definedName name="HTML_Control" hidden="1">{"'LEB1'!$B$4:$AA$21"}</definedName>
    <definedName name="HTML_Description" hidden="1">""</definedName>
    <definedName name="HTML_Email" hidden="1">""</definedName>
    <definedName name="HTML_Header" hidden="1">"LEB1"</definedName>
    <definedName name="HTML_LastUpdate" hidden="1">"8/5/99"</definedName>
    <definedName name="HTML_LineAfter" hidden="1">FALSE</definedName>
    <definedName name="HTML_LineBefore" hidden="1">FALSE</definedName>
    <definedName name="HTML_Name" hidden="1">"Jeffrey Pittman"</definedName>
    <definedName name="HTML_OBDlg2" hidden="1">TRUE</definedName>
    <definedName name="HTML_OBDlg4" hidden="1">TRUE</definedName>
    <definedName name="HTML_OS" hidden="1">0</definedName>
    <definedName name="HTML_PathFile" hidden="1">"C:\My Documents\leb1.htm"</definedName>
    <definedName name="HTML_Title" hidden="1">"LEB1"</definedName>
    <definedName name="_xlnm.Print_Area" localSheetId="0">'LEB1'!$A$1:$T$28</definedName>
  </definedNames>
  <calcPr calcId="152511"/>
</workbook>
</file>

<file path=xl/calcChain.xml><?xml version="1.0" encoding="utf-8"?>
<calcChain xmlns="http://schemas.openxmlformats.org/spreadsheetml/2006/main">
  <c r="E20" i="1" l="1"/>
  <c r="E19" i="1"/>
  <c r="M20" i="1"/>
  <c r="M19" i="1"/>
  <c r="D20" i="1" l="1"/>
  <c r="D19" i="1"/>
  <c r="L20" i="1" l="1"/>
  <c r="K20" i="1"/>
  <c r="L19" i="1"/>
  <c r="K19" i="1"/>
  <c r="C20" i="1" l="1"/>
  <c r="C19" i="1"/>
  <c r="I20" i="1"/>
  <c r="I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J20" i="1" l="1"/>
  <c r="J19" i="1"/>
  <c r="B20" i="1" l="1"/>
  <c r="B19" i="1"/>
  <c r="H20" i="1" l="1"/>
  <c r="H19" i="1"/>
  <c r="O14" i="1" l="1"/>
  <c r="Q14" i="1" s="1"/>
  <c r="R14" i="1" s="1"/>
  <c r="O17" i="1"/>
  <c r="Q17" i="1" s="1"/>
  <c r="R17" i="1" s="1"/>
  <c r="O11" i="1"/>
  <c r="Q11" i="1" s="1"/>
  <c r="R11" i="1" s="1"/>
  <c r="O18" i="1"/>
  <c r="Q18" i="1" s="1"/>
  <c r="R18" i="1" s="1"/>
  <c r="O15" i="1" l="1"/>
  <c r="Q15" i="1" s="1"/>
  <c r="R15" i="1" s="1"/>
  <c r="O12" i="1"/>
  <c r="Q12" i="1" s="1"/>
  <c r="R12" i="1" s="1"/>
  <c r="O9" i="1" l="1"/>
  <c r="Q9" i="1" s="1"/>
  <c r="R9" i="1" s="1"/>
  <c r="O10" i="1"/>
  <c r="Q10" i="1" s="1"/>
  <c r="R10" i="1" s="1"/>
  <c r="O8" i="1"/>
  <c r="Q8" i="1" s="1"/>
  <c r="R8" i="1" s="1"/>
  <c r="O7" i="1"/>
  <c r="Q7" i="1" s="1"/>
  <c r="R7" i="1" s="1"/>
  <c r="O16" i="1" l="1"/>
  <c r="Q16" i="1" s="1"/>
  <c r="R16" i="1" s="1"/>
  <c r="O13" i="1"/>
  <c r="Q13" i="1" s="1"/>
  <c r="R13" i="1" s="1"/>
  <c r="O6" i="1"/>
  <c r="Q6" i="1" s="1"/>
  <c r="R6" i="1" s="1"/>
  <c r="R25" i="1" l="1"/>
  <c r="S25" i="1" s="1"/>
  <c r="G19" i="1"/>
  <c r="G20" i="1"/>
  <c r="O19" i="1"/>
  <c r="O20" i="1"/>
  <c r="Q19" i="1"/>
  <c r="Q20" i="1"/>
  <c r="R20" i="1"/>
  <c r="R29" i="1"/>
  <c r="S29" i="1" s="1"/>
  <c r="R19" i="1" l="1"/>
  <c r="R26" i="1"/>
  <c r="S26" i="1" l="1"/>
  <c r="R27" i="1"/>
  <c r="S27" i="1" s="1"/>
  <c r="R28" i="1" l="1"/>
  <c r="S28" i="1" s="1"/>
</calcChain>
</file>

<file path=xl/sharedStrings.xml><?xml version="1.0" encoding="utf-8"?>
<sst xmlns="http://schemas.openxmlformats.org/spreadsheetml/2006/main" count="56" uniqueCount="48">
  <si>
    <t>Jeffrey Pittman, Instructor</t>
  </si>
  <si>
    <t>ID</t>
  </si>
  <si>
    <t>Final</t>
  </si>
  <si>
    <t>Regular</t>
  </si>
  <si>
    <t>Total</t>
  </si>
  <si>
    <t>Course</t>
  </si>
  <si>
    <t>Num.</t>
  </si>
  <si>
    <t>Grade</t>
  </si>
  <si>
    <t>Points</t>
  </si>
  <si>
    <t>Final Grading Scale:</t>
  </si>
  <si>
    <t>Examinations</t>
  </si>
  <si>
    <t>Median</t>
  </si>
  <si>
    <t>Mean</t>
  </si>
  <si>
    <t xml:space="preserve">Current </t>
  </si>
  <si>
    <t># of</t>
  </si>
  <si>
    <t>Percent</t>
  </si>
  <si>
    <t>Students</t>
  </si>
  <si>
    <t>Class</t>
  </si>
  <si>
    <t>A</t>
  </si>
  <si>
    <t>B</t>
  </si>
  <si>
    <t>C</t>
  </si>
  <si>
    <t>D</t>
  </si>
  <si>
    <t>F</t>
  </si>
  <si>
    <t>Points currently available:</t>
  </si>
  <si>
    <t>Removal -</t>
  </si>
  <si>
    <t>Extra</t>
  </si>
  <si>
    <t>Credit</t>
  </si>
  <si>
    <t>%</t>
  </si>
  <si>
    <t>Low (2)</t>
  </si>
  <si>
    <t>Project</t>
  </si>
  <si>
    <t>F = below 60%</t>
  </si>
  <si>
    <t>Quizzes and Papers</t>
  </si>
  <si>
    <t>P1</t>
  </si>
  <si>
    <t>Scores</t>
  </si>
  <si>
    <t>P2</t>
  </si>
  <si>
    <t>P3</t>
  </si>
  <si>
    <t>P4</t>
  </si>
  <si>
    <t>P5</t>
  </si>
  <si>
    <t>P6</t>
  </si>
  <si>
    <t>P7</t>
  </si>
  <si>
    <t>A =  90% to 100% (90% = 450 points)</t>
  </si>
  <si>
    <t>(based on 500 total points)</t>
  </si>
  <si>
    <t>B = 80% to 89% (80% = 400 points)</t>
  </si>
  <si>
    <t xml:space="preserve">C = 70% to 79% (70% = 350 points) </t>
  </si>
  <si>
    <t>D =  60% to 69% (60% = 300 points)</t>
  </si>
  <si>
    <t>Legal Environment of Business - Summer 2013</t>
  </si>
  <si>
    <t>Exam scores include a 3-point curve</t>
  </si>
  <si>
    <t>Quiz mean excludes scores of "0"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</si>
</sst>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Times New Roman"/>
    </font>
    <font>
      <sz val="8"/>
      <name val="Times New Roman"/>
      <family val="1"/>
    </font>
    <font>
      <b/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1"/>
      </patternFill>
    </fill>
    <fill>
      <patternFill patternType="solid">
        <fgColor theme="0"/>
        <bgColor indexed="2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/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/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/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ck">
        <color indexed="23"/>
      </bottom>
      <diagonal/>
    </border>
    <border>
      <left/>
      <right style="thin">
        <color indexed="64"/>
      </right>
      <top/>
      <bottom style="thick">
        <color indexed="23"/>
      </bottom>
      <diagonal/>
    </border>
    <border>
      <left/>
      <right style="thin">
        <color indexed="64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 style="thin">
        <color indexed="64"/>
      </left>
      <right style="thin">
        <color indexed="64"/>
      </right>
      <top style="thick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64" fontId="8" fillId="0" borderId="5" xfId="0" applyNumberFormat="1" applyFont="1" applyFill="1" applyBorder="1"/>
    <xf numFmtId="164" fontId="8" fillId="0" borderId="6" xfId="0" applyNumberFormat="1" applyFont="1" applyFill="1" applyBorder="1"/>
    <xf numFmtId="1" fontId="0" fillId="0" borderId="7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164" fontId="4" fillId="2" borderId="0" xfId="0" applyNumberFormat="1" applyFont="1" applyFill="1" applyBorder="1" applyAlignment="1">
      <alignment horizontal="center"/>
    </xf>
    <xf numFmtId="0" fontId="0" fillId="4" borderId="0" xfId="0" applyFill="1"/>
    <xf numFmtId="0" fontId="4" fillId="2" borderId="0" xfId="0" applyFont="1" applyFill="1" applyBorder="1" applyAlignment="1">
      <alignment horizontal="right"/>
    </xf>
    <xf numFmtId="1" fontId="5" fillId="2" borderId="11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" fontId="4" fillId="5" borderId="0" xfId="0" applyNumberFormat="1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" fontId="4" fillId="6" borderId="15" xfId="0" applyNumberFormat="1" applyFont="1" applyFill="1" applyBorder="1" applyAlignment="1">
      <alignment horizontal="center"/>
    </xf>
    <xf numFmtId="1" fontId="5" fillId="7" borderId="0" xfId="0" applyNumberFormat="1" applyFont="1" applyFill="1" applyBorder="1" applyAlignment="1">
      <alignment horizontal="left"/>
    </xf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 applyAlignment="1"/>
    <xf numFmtId="164" fontId="5" fillId="7" borderId="0" xfId="0" applyNumberFormat="1" applyFont="1" applyFill="1" applyBorder="1" applyAlignment="1">
      <alignment horizontal="center"/>
    </xf>
    <xf numFmtId="1" fontId="5" fillId="7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 applyProtection="1">
      <alignment horizontal="left"/>
      <protection locked="0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0" fontId="5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164" fontId="4" fillId="8" borderId="0" xfId="0" applyNumberFormat="1" applyFont="1" applyFill="1" applyBorder="1" applyAlignment="1">
      <alignment horizontal="center"/>
    </xf>
    <xf numFmtId="1" fontId="5" fillId="8" borderId="0" xfId="0" applyNumberFormat="1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1" fontId="4" fillId="6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" fontId="4" fillId="6" borderId="16" xfId="0" applyNumberFormat="1" applyFont="1" applyFill="1" applyBorder="1" applyAlignment="1">
      <alignment horizontal="center"/>
    </xf>
    <xf numFmtId="1" fontId="4" fillId="6" borderId="17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5" fillId="6" borderId="17" xfId="0" quotePrefix="1" applyFont="1" applyFill="1" applyBorder="1" applyAlignment="1">
      <alignment horizontal="right"/>
    </xf>
    <xf numFmtId="0" fontId="5" fillId="6" borderId="16" xfId="0" quotePrefix="1" applyFont="1" applyFill="1" applyBorder="1" applyAlignment="1">
      <alignment horizontal="right"/>
    </xf>
    <xf numFmtId="0" fontId="5" fillId="7" borderId="0" xfId="0" applyFont="1" applyFill="1" applyBorder="1" applyAlignment="1">
      <alignment horizontal="left"/>
    </xf>
    <xf numFmtId="1" fontId="4" fillId="6" borderId="18" xfId="0" applyNumberFormat="1" applyFont="1" applyFill="1" applyBorder="1" applyAlignment="1">
      <alignment horizontal="center"/>
    </xf>
    <xf numFmtId="1" fontId="4" fillId="6" borderId="19" xfId="0" applyNumberFormat="1" applyFont="1" applyFill="1" applyBorder="1" applyAlignment="1">
      <alignment horizontal="center"/>
    </xf>
    <xf numFmtId="164" fontId="4" fillId="6" borderId="18" xfId="0" applyNumberFormat="1" applyFont="1" applyFill="1" applyBorder="1" applyAlignment="1">
      <alignment horizontal="center"/>
    </xf>
    <xf numFmtId="164" fontId="4" fillId="6" borderId="19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5" fillId="6" borderId="20" xfId="0" quotePrefix="1" applyFont="1" applyFill="1" applyBorder="1" applyAlignment="1">
      <alignment horizontal="right"/>
    </xf>
    <xf numFmtId="1" fontId="4" fillId="6" borderId="20" xfId="0" applyNumberFormat="1" applyFont="1" applyFill="1" applyBorder="1" applyAlignment="1">
      <alignment horizontal="center"/>
    </xf>
    <xf numFmtId="1" fontId="4" fillId="6" borderId="21" xfId="0" applyNumberFormat="1" applyFont="1" applyFill="1" applyBorder="1" applyAlignment="1">
      <alignment horizontal="center"/>
    </xf>
    <xf numFmtId="164" fontId="4" fillId="6" borderId="21" xfId="0" applyNumberFormat="1" applyFont="1" applyFill="1" applyBorder="1" applyAlignment="1">
      <alignment horizontal="center"/>
    </xf>
    <xf numFmtId="0" fontId="5" fillId="6" borderId="21" xfId="0" quotePrefix="1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N29"/>
  <sheetViews>
    <sheetView tabSelected="1" workbookViewId="0"/>
  </sheetViews>
  <sheetFormatPr defaultColWidth="5.33203125" defaultRowHeight="12.75" x14ac:dyDescent="0.2"/>
  <cols>
    <col min="1" max="1" width="7.83203125" style="9" customWidth="1"/>
    <col min="2" max="5" width="5.83203125" style="5" customWidth="1"/>
    <col min="6" max="6" width="2.1640625" style="5" customWidth="1"/>
    <col min="7" max="13" width="3.83203125" style="5" customWidth="1"/>
    <col min="14" max="14" width="10.33203125" style="5" customWidth="1"/>
    <col min="15" max="15" width="8.83203125" style="5" customWidth="1"/>
    <col min="16" max="16" width="8.5" style="5" customWidth="1"/>
    <col min="17" max="17" width="8.83203125" style="5" customWidth="1"/>
    <col min="18" max="18" width="8.83203125" style="8" customWidth="1"/>
    <col min="19" max="19" width="7.83203125" style="7" customWidth="1"/>
  </cols>
  <sheetData>
    <row r="1" spans="1:19" s="36" customFormat="1" x14ac:dyDescent="0.2">
      <c r="A1" s="48" t="s">
        <v>23</v>
      </c>
      <c r="B1" s="49"/>
      <c r="C1" s="49"/>
      <c r="D1" s="49"/>
      <c r="E1" s="49"/>
      <c r="F1" s="49"/>
      <c r="G1" s="49"/>
      <c r="H1" s="49"/>
      <c r="I1" s="50" t="s">
        <v>45</v>
      </c>
      <c r="J1" s="50"/>
      <c r="K1" s="50"/>
      <c r="L1" s="50"/>
      <c r="M1" s="49"/>
      <c r="N1" s="49"/>
      <c r="O1" s="49"/>
      <c r="P1" s="49"/>
      <c r="Q1" s="72"/>
      <c r="R1" s="51"/>
      <c r="S1" s="52"/>
    </row>
    <row r="2" spans="1:19" x14ac:dyDescent="0.2">
      <c r="A2" s="53">
        <v>500</v>
      </c>
      <c r="B2" s="54"/>
      <c r="C2" s="46"/>
      <c r="D2" s="54"/>
      <c r="E2" s="54"/>
      <c r="F2" s="54"/>
      <c r="G2" s="54"/>
      <c r="H2" s="54"/>
      <c r="I2" s="55" t="s">
        <v>0</v>
      </c>
      <c r="J2" s="55"/>
      <c r="K2" s="55"/>
      <c r="L2" s="55"/>
      <c r="M2" s="54"/>
      <c r="N2" s="54"/>
      <c r="O2" s="54"/>
      <c r="P2" s="54"/>
      <c r="Q2" s="55"/>
      <c r="R2" s="45"/>
      <c r="S2" s="44"/>
    </row>
    <row r="3" spans="1:19" x14ac:dyDescent="0.2">
      <c r="A3" s="56"/>
      <c r="B3" s="88" t="s">
        <v>10</v>
      </c>
      <c r="C3" s="89"/>
      <c r="D3" s="89"/>
      <c r="E3" s="89"/>
      <c r="F3" s="69"/>
      <c r="G3" s="89" t="s">
        <v>31</v>
      </c>
      <c r="H3" s="89"/>
      <c r="I3" s="89"/>
      <c r="J3" s="89"/>
      <c r="K3" s="89"/>
      <c r="L3" s="89"/>
      <c r="M3" s="89"/>
      <c r="N3" s="61" t="s">
        <v>24</v>
      </c>
      <c r="O3" s="58" t="s">
        <v>3</v>
      </c>
      <c r="P3" s="57" t="s">
        <v>25</v>
      </c>
      <c r="Q3" s="58" t="s">
        <v>4</v>
      </c>
      <c r="R3" s="59" t="s">
        <v>5</v>
      </c>
      <c r="S3" s="60"/>
    </row>
    <row r="4" spans="1:19" x14ac:dyDescent="0.2">
      <c r="A4" s="15" t="s">
        <v>1</v>
      </c>
      <c r="B4" s="11">
        <v>1</v>
      </c>
      <c r="C4" s="11">
        <v>2</v>
      </c>
      <c r="D4" s="11">
        <v>3</v>
      </c>
      <c r="E4" s="11" t="s">
        <v>2</v>
      </c>
      <c r="F4" s="67"/>
      <c r="G4" s="37" t="s">
        <v>32</v>
      </c>
      <c r="H4" s="37" t="s">
        <v>34</v>
      </c>
      <c r="I4" s="37" t="s">
        <v>35</v>
      </c>
      <c r="J4" s="37" t="s">
        <v>36</v>
      </c>
      <c r="K4" s="37" t="s">
        <v>37</v>
      </c>
      <c r="L4" s="37" t="s">
        <v>38</v>
      </c>
      <c r="M4" s="37" t="s">
        <v>39</v>
      </c>
      <c r="N4" s="11" t="s">
        <v>28</v>
      </c>
      <c r="O4" s="11" t="s">
        <v>5</v>
      </c>
      <c r="P4" s="11" t="s">
        <v>26</v>
      </c>
      <c r="Q4" s="11" t="s">
        <v>5</v>
      </c>
      <c r="R4" s="35" t="s">
        <v>27</v>
      </c>
      <c r="S4" s="16" t="s">
        <v>1</v>
      </c>
    </row>
    <row r="5" spans="1:19" s="36" customFormat="1" ht="13.5" thickBot="1" x14ac:dyDescent="0.25">
      <c r="A5" s="14" t="s">
        <v>6</v>
      </c>
      <c r="B5" s="12">
        <v>100</v>
      </c>
      <c r="C5" s="12">
        <v>100</v>
      </c>
      <c r="D5" s="12">
        <v>100</v>
      </c>
      <c r="E5" s="12">
        <v>150</v>
      </c>
      <c r="F5" s="68"/>
      <c r="G5" s="34">
        <v>10</v>
      </c>
      <c r="H5" s="34">
        <v>10</v>
      </c>
      <c r="I5" s="34">
        <v>10</v>
      </c>
      <c r="J5" s="34">
        <v>10</v>
      </c>
      <c r="K5" s="34">
        <v>10</v>
      </c>
      <c r="L5" s="34">
        <v>10</v>
      </c>
      <c r="M5" s="34">
        <v>10</v>
      </c>
      <c r="N5" s="12" t="s">
        <v>33</v>
      </c>
      <c r="O5" s="12" t="s">
        <v>8</v>
      </c>
      <c r="P5" s="42" t="s">
        <v>29</v>
      </c>
      <c r="Q5" s="12" t="s">
        <v>8</v>
      </c>
      <c r="R5" s="33" t="s">
        <v>7</v>
      </c>
      <c r="S5" s="13" t="s">
        <v>6</v>
      </c>
    </row>
    <row r="6" spans="1:19" s="4" customFormat="1" ht="13.5" thickTop="1" x14ac:dyDescent="0.2">
      <c r="A6" s="71">
        <v>8</v>
      </c>
      <c r="B6" s="47">
        <v>65</v>
      </c>
      <c r="C6" s="47">
        <v>58</v>
      </c>
      <c r="D6" s="47">
        <v>82</v>
      </c>
      <c r="E6" s="47">
        <v>129</v>
      </c>
      <c r="F6" s="65"/>
      <c r="G6" s="47">
        <v>7</v>
      </c>
      <c r="H6" s="47">
        <v>6</v>
      </c>
      <c r="I6" s="47">
        <v>5</v>
      </c>
      <c r="J6" s="47">
        <v>10</v>
      </c>
      <c r="K6" s="47">
        <v>1</v>
      </c>
      <c r="L6" s="47">
        <v>6</v>
      </c>
      <c r="M6" s="65">
        <v>2</v>
      </c>
      <c r="N6" s="74">
        <f t="shared" ref="N6:N18" si="0">-SMALL(G6:M6,1)-SMALL(G6:M6,2)</f>
        <v>-3</v>
      </c>
      <c r="O6" s="74">
        <f t="shared" ref="O6:O18" si="1">SUM(B6:N6)</f>
        <v>368</v>
      </c>
      <c r="P6" s="74">
        <v>1</v>
      </c>
      <c r="Q6" s="74">
        <f t="shared" ref="Q6:Q18" si="2">+O6+P6</f>
        <v>369</v>
      </c>
      <c r="R6" s="76">
        <f t="shared" ref="R6:R18" si="3">Q6/($A$2)</f>
        <v>0.73799999999999999</v>
      </c>
      <c r="S6" s="71">
        <v>8</v>
      </c>
    </row>
    <row r="7" spans="1:19" s="4" customFormat="1" x14ac:dyDescent="0.2">
      <c r="A7" s="81">
        <v>12</v>
      </c>
      <c r="B7" s="62">
        <v>52</v>
      </c>
      <c r="C7" s="62">
        <v>43</v>
      </c>
      <c r="D7" s="62">
        <v>57</v>
      </c>
      <c r="E7" s="62">
        <v>95</v>
      </c>
      <c r="F7" s="82"/>
      <c r="G7" s="62">
        <v>0</v>
      </c>
      <c r="H7" s="62">
        <v>1</v>
      </c>
      <c r="I7" s="62">
        <v>0</v>
      </c>
      <c r="J7" s="62">
        <v>4</v>
      </c>
      <c r="K7" s="62">
        <v>3</v>
      </c>
      <c r="L7" s="62">
        <v>0</v>
      </c>
      <c r="M7" s="82">
        <v>3</v>
      </c>
      <c r="N7" s="73">
        <f t="shared" si="0"/>
        <v>0</v>
      </c>
      <c r="O7" s="83">
        <f t="shared" si="1"/>
        <v>258</v>
      </c>
      <c r="P7" s="83"/>
      <c r="Q7" s="83">
        <f t="shared" si="2"/>
        <v>258</v>
      </c>
      <c r="R7" s="84">
        <f t="shared" si="3"/>
        <v>0.51600000000000001</v>
      </c>
      <c r="S7" s="85">
        <v>12</v>
      </c>
    </row>
    <row r="8" spans="1:19" s="4" customFormat="1" x14ac:dyDescent="0.2">
      <c r="A8" s="70">
        <v>55</v>
      </c>
      <c r="B8" s="62">
        <v>97</v>
      </c>
      <c r="C8" s="62">
        <v>98</v>
      </c>
      <c r="D8" s="62">
        <v>93</v>
      </c>
      <c r="E8" s="62">
        <v>153</v>
      </c>
      <c r="F8" s="66"/>
      <c r="G8" s="62">
        <v>10</v>
      </c>
      <c r="H8" s="62">
        <v>10</v>
      </c>
      <c r="I8" s="62">
        <v>10</v>
      </c>
      <c r="J8" s="62">
        <v>10</v>
      </c>
      <c r="K8" s="62">
        <v>10</v>
      </c>
      <c r="L8" s="62">
        <v>10</v>
      </c>
      <c r="M8" s="66">
        <v>10</v>
      </c>
      <c r="N8" s="73">
        <f t="shared" si="0"/>
        <v>-20</v>
      </c>
      <c r="O8" s="73">
        <f t="shared" si="1"/>
        <v>491</v>
      </c>
      <c r="P8" s="73">
        <v>8</v>
      </c>
      <c r="Q8" s="73">
        <f t="shared" si="2"/>
        <v>499</v>
      </c>
      <c r="R8" s="75">
        <f t="shared" si="3"/>
        <v>0.998</v>
      </c>
      <c r="S8" s="70">
        <v>55</v>
      </c>
    </row>
    <row r="9" spans="1:19" s="4" customFormat="1" x14ac:dyDescent="0.2">
      <c r="A9" s="71">
        <v>93</v>
      </c>
      <c r="B9" s="47">
        <v>84</v>
      </c>
      <c r="C9" s="47">
        <v>83</v>
      </c>
      <c r="D9" s="47">
        <v>83</v>
      </c>
      <c r="E9" s="47">
        <v>143</v>
      </c>
      <c r="F9" s="65"/>
      <c r="G9" s="47">
        <v>5</v>
      </c>
      <c r="H9" s="47">
        <v>10</v>
      </c>
      <c r="I9" s="47">
        <v>8</v>
      </c>
      <c r="J9" s="47">
        <v>10</v>
      </c>
      <c r="K9" s="47">
        <v>10</v>
      </c>
      <c r="L9" s="47">
        <v>9</v>
      </c>
      <c r="M9" s="65">
        <v>10</v>
      </c>
      <c r="N9" s="74">
        <f t="shared" si="0"/>
        <v>-13</v>
      </c>
      <c r="O9" s="74">
        <f t="shared" si="1"/>
        <v>442</v>
      </c>
      <c r="P9" s="74"/>
      <c r="Q9" s="74">
        <f t="shared" si="2"/>
        <v>442</v>
      </c>
      <c r="R9" s="76">
        <f t="shared" si="3"/>
        <v>0.88400000000000001</v>
      </c>
      <c r="S9" s="71">
        <v>93</v>
      </c>
    </row>
    <row r="10" spans="1:19" s="4" customFormat="1" x14ac:dyDescent="0.2">
      <c r="A10" s="70">
        <v>311</v>
      </c>
      <c r="B10" s="62">
        <v>70</v>
      </c>
      <c r="C10" s="62">
        <v>77</v>
      </c>
      <c r="D10" s="62">
        <v>78</v>
      </c>
      <c r="E10" s="62">
        <v>122</v>
      </c>
      <c r="F10" s="66"/>
      <c r="G10" s="62">
        <v>6</v>
      </c>
      <c r="H10" s="62">
        <v>9</v>
      </c>
      <c r="I10" s="62">
        <v>8</v>
      </c>
      <c r="J10" s="62">
        <v>10</v>
      </c>
      <c r="K10" s="62">
        <v>4</v>
      </c>
      <c r="L10" s="62">
        <v>9</v>
      </c>
      <c r="M10" s="66">
        <v>8</v>
      </c>
      <c r="N10" s="73">
        <f t="shared" si="0"/>
        <v>-10</v>
      </c>
      <c r="O10" s="73">
        <f t="shared" si="1"/>
        <v>391</v>
      </c>
      <c r="P10" s="73">
        <v>7</v>
      </c>
      <c r="Q10" s="73">
        <f t="shared" si="2"/>
        <v>398</v>
      </c>
      <c r="R10" s="75">
        <f t="shared" si="3"/>
        <v>0.79600000000000004</v>
      </c>
      <c r="S10" s="70">
        <v>311</v>
      </c>
    </row>
    <row r="11" spans="1:19" s="4" customFormat="1" x14ac:dyDescent="0.2">
      <c r="A11" s="70">
        <v>512</v>
      </c>
      <c r="B11" s="62">
        <v>74</v>
      </c>
      <c r="C11" s="62">
        <v>78</v>
      </c>
      <c r="D11" s="62">
        <v>80</v>
      </c>
      <c r="E11" s="62">
        <v>146</v>
      </c>
      <c r="F11" s="66"/>
      <c r="G11" s="62">
        <v>0</v>
      </c>
      <c r="H11" s="62">
        <v>9</v>
      </c>
      <c r="I11" s="62">
        <v>6</v>
      </c>
      <c r="J11" s="62">
        <v>0</v>
      </c>
      <c r="K11" s="62">
        <v>0</v>
      </c>
      <c r="L11" s="62">
        <v>5</v>
      </c>
      <c r="M11" s="66">
        <v>1</v>
      </c>
      <c r="N11" s="73">
        <f t="shared" si="0"/>
        <v>0</v>
      </c>
      <c r="O11" s="73">
        <f t="shared" si="1"/>
        <v>399</v>
      </c>
      <c r="P11" s="73"/>
      <c r="Q11" s="73">
        <f t="shared" si="2"/>
        <v>399</v>
      </c>
      <c r="R11" s="75">
        <f t="shared" si="3"/>
        <v>0.79800000000000004</v>
      </c>
      <c r="S11" s="70">
        <v>512</v>
      </c>
    </row>
    <row r="12" spans="1:19" s="4" customFormat="1" x14ac:dyDescent="0.2">
      <c r="A12" s="71">
        <v>628</v>
      </c>
      <c r="B12" s="47">
        <v>57</v>
      </c>
      <c r="C12" s="47">
        <v>82</v>
      </c>
      <c r="D12" s="47">
        <v>80</v>
      </c>
      <c r="E12" s="47">
        <v>143</v>
      </c>
      <c r="F12" s="65"/>
      <c r="G12" s="47">
        <v>6</v>
      </c>
      <c r="H12" s="47">
        <v>5</v>
      </c>
      <c r="I12" s="47">
        <v>6</v>
      </c>
      <c r="J12" s="47">
        <v>0</v>
      </c>
      <c r="K12" s="47">
        <v>1</v>
      </c>
      <c r="L12" s="47">
        <v>10</v>
      </c>
      <c r="M12" s="65">
        <v>6</v>
      </c>
      <c r="N12" s="74">
        <f t="shared" si="0"/>
        <v>-1</v>
      </c>
      <c r="O12" s="74">
        <f t="shared" si="1"/>
        <v>395</v>
      </c>
      <c r="P12" s="74">
        <v>3</v>
      </c>
      <c r="Q12" s="74">
        <f t="shared" si="2"/>
        <v>398</v>
      </c>
      <c r="R12" s="76">
        <f t="shared" si="3"/>
        <v>0.79600000000000004</v>
      </c>
      <c r="S12" s="71">
        <v>628</v>
      </c>
    </row>
    <row r="13" spans="1:19" s="4" customFormat="1" x14ac:dyDescent="0.2">
      <c r="A13" s="70">
        <v>1007</v>
      </c>
      <c r="B13" s="62">
        <v>69</v>
      </c>
      <c r="C13" s="62">
        <v>84</v>
      </c>
      <c r="D13" s="62">
        <v>72</v>
      </c>
      <c r="E13" s="62">
        <v>126</v>
      </c>
      <c r="F13" s="66"/>
      <c r="G13" s="62">
        <v>4</v>
      </c>
      <c r="H13" s="62">
        <v>9</v>
      </c>
      <c r="I13" s="62">
        <v>5</v>
      </c>
      <c r="J13" s="62">
        <v>7</v>
      </c>
      <c r="K13" s="62">
        <v>8</v>
      </c>
      <c r="L13" s="62">
        <v>7</v>
      </c>
      <c r="M13" s="66">
        <v>7</v>
      </c>
      <c r="N13" s="73">
        <f t="shared" si="0"/>
        <v>-9</v>
      </c>
      <c r="O13" s="73">
        <f t="shared" si="1"/>
        <v>389</v>
      </c>
      <c r="P13" s="73">
        <v>5</v>
      </c>
      <c r="Q13" s="73">
        <f t="shared" si="2"/>
        <v>394</v>
      </c>
      <c r="R13" s="75">
        <f t="shared" si="3"/>
        <v>0.78800000000000003</v>
      </c>
      <c r="S13" s="70">
        <v>1007</v>
      </c>
    </row>
    <row r="14" spans="1:19" s="4" customFormat="1" x14ac:dyDescent="0.2">
      <c r="A14" s="70">
        <v>1954</v>
      </c>
      <c r="B14" s="62">
        <v>62</v>
      </c>
      <c r="C14" s="62">
        <v>72</v>
      </c>
      <c r="D14" s="62">
        <v>65</v>
      </c>
      <c r="E14" s="62">
        <v>133</v>
      </c>
      <c r="F14" s="66"/>
      <c r="G14" s="62">
        <v>6</v>
      </c>
      <c r="H14" s="62">
        <v>5</v>
      </c>
      <c r="I14" s="62">
        <v>7</v>
      </c>
      <c r="J14" s="62">
        <v>3</v>
      </c>
      <c r="K14" s="62">
        <v>4</v>
      </c>
      <c r="L14" s="62">
        <v>8</v>
      </c>
      <c r="M14" s="66">
        <v>3</v>
      </c>
      <c r="N14" s="73">
        <f t="shared" si="0"/>
        <v>-6</v>
      </c>
      <c r="O14" s="73">
        <f t="shared" si="1"/>
        <v>362</v>
      </c>
      <c r="P14" s="73">
        <v>2</v>
      </c>
      <c r="Q14" s="73">
        <f t="shared" si="2"/>
        <v>364</v>
      </c>
      <c r="R14" s="75">
        <f t="shared" si="3"/>
        <v>0.72799999999999998</v>
      </c>
      <c r="S14" s="70">
        <v>1954</v>
      </c>
    </row>
    <row r="15" spans="1:19" s="4" customFormat="1" x14ac:dyDescent="0.2">
      <c r="A15" s="71">
        <v>2760</v>
      </c>
      <c r="B15" s="47">
        <v>103</v>
      </c>
      <c r="C15" s="47">
        <v>100</v>
      </c>
      <c r="D15" s="47">
        <v>97</v>
      </c>
      <c r="E15" s="47">
        <v>153</v>
      </c>
      <c r="F15" s="65"/>
      <c r="G15" s="47">
        <v>10</v>
      </c>
      <c r="H15" s="47">
        <v>10</v>
      </c>
      <c r="I15" s="47">
        <v>10</v>
      </c>
      <c r="J15" s="47">
        <v>10</v>
      </c>
      <c r="K15" s="47">
        <v>10</v>
      </c>
      <c r="L15" s="47">
        <v>10</v>
      </c>
      <c r="M15" s="65">
        <v>10</v>
      </c>
      <c r="N15" s="74">
        <f t="shared" si="0"/>
        <v>-20</v>
      </c>
      <c r="O15" s="74">
        <f t="shared" si="1"/>
        <v>503</v>
      </c>
      <c r="P15" s="74"/>
      <c r="Q15" s="74">
        <f t="shared" si="2"/>
        <v>503</v>
      </c>
      <c r="R15" s="76">
        <f t="shared" si="3"/>
        <v>1.006</v>
      </c>
      <c r="S15" s="71">
        <v>2760</v>
      </c>
    </row>
    <row r="16" spans="1:19" s="4" customFormat="1" x14ac:dyDescent="0.2">
      <c r="A16" s="70">
        <v>3194</v>
      </c>
      <c r="B16" s="62">
        <v>96</v>
      </c>
      <c r="C16" s="62">
        <v>92</v>
      </c>
      <c r="D16" s="62">
        <v>89</v>
      </c>
      <c r="E16" s="62">
        <v>150</v>
      </c>
      <c r="F16" s="66"/>
      <c r="G16" s="62">
        <v>0</v>
      </c>
      <c r="H16" s="62">
        <v>0</v>
      </c>
      <c r="I16" s="62">
        <v>10</v>
      </c>
      <c r="J16" s="62">
        <v>0</v>
      </c>
      <c r="K16" s="62">
        <v>0</v>
      </c>
      <c r="L16" s="62">
        <v>0</v>
      </c>
      <c r="M16" s="66">
        <v>0</v>
      </c>
      <c r="N16" s="73">
        <f t="shared" si="0"/>
        <v>0</v>
      </c>
      <c r="O16" s="73">
        <f t="shared" si="1"/>
        <v>437</v>
      </c>
      <c r="P16" s="73">
        <v>7</v>
      </c>
      <c r="Q16" s="73">
        <f t="shared" si="2"/>
        <v>444</v>
      </c>
      <c r="R16" s="75">
        <f t="shared" si="3"/>
        <v>0.88800000000000001</v>
      </c>
      <c r="S16" s="70">
        <v>3194</v>
      </c>
    </row>
    <row r="17" spans="1:222" s="4" customFormat="1" x14ac:dyDescent="0.2">
      <c r="A17" s="70">
        <v>6466</v>
      </c>
      <c r="B17" s="62">
        <v>85</v>
      </c>
      <c r="C17" s="62">
        <v>95</v>
      </c>
      <c r="D17" s="62">
        <v>93</v>
      </c>
      <c r="E17" s="62">
        <v>129</v>
      </c>
      <c r="F17" s="66"/>
      <c r="G17" s="62">
        <v>7</v>
      </c>
      <c r="H17" s="62">
        <v>10</v>
      </c>
      <c r="I17" s="62">
        <v>10</v>
      </c>
      <c r="J17" s="62">
        <v>9</v>
      </c>
      <c r="K17" s="62">
        <v>10</v>
      </c>
      <c r="L17" s="62">
        <v>9</v>
      </c>
      <c r="M17" s="66">
        <v>9</v>
      </c>
      <c r="N17" s="73">
        <f t="shared" si="0"/>
        <v>-16</v>
      </c>
      <c r="O17" s="73">
        <f t="shared" si="1"/>
        <v>450</v>
      </c>
      <c r="P17" s="73"/>
      <c r="Q17" s="73">
        <f t="shared" si="2"/>
        <v>450</v>
      </c>
      <c r="R17" s="75">
        <f t="shared" si="3"/>
        <v>0.9</v>
      </c>
      <c r="S17" s="70">
        <v>6466</v>
      </c>
    </row>
    <row r="18" spans="1:222" s="4" customFormat="1" ht="13.5" thickBot="1" x14ac:dyDescent="0.25">
      <c r="A18" s="70">
        <v>7532</v>
      </c>
      <c r="B18" s="62">
        <v>55</v>
      </c>
      <c r="C18" s="62">
        <v>64</v>
      </c>
      <c r="D18" s="62">
        <v>89</v>
      </c>
      <c r="E18" s="62">
        <v>126</v>
      </c>
      <c r="F18" s="66"/>
      <c r="G18" s="62">
        <v>1</v>
      </c>
      <c r="H18" s="62">
        <v>0</v>
      </c>
      <c r="I18" s="62">
        <v>10</v>
      </c>
      <c r="J18" s="62">
        <v>7</v>
      </c>
      <c r="K18" s="62">
        <v>1</v>
      </c>
      <c r="L18" s="62">
        <v>5</v>
      </c>
      <c r="M18" s="66">
        <v>7</v>
      </c>
      <c r="N18" s="73">
        <f t="shared" si="0"/>
        <v>-1</v>
      </c>
      <c r="O18" s="73">
        <f t="shared" si="1"/>
        <v>364</v>
      </c>
      <c r="P18" s="73">
        <v>4</v>
      </c>
      <c r="Q18" s="73">
        <f t="shared" si="2"/>
        <v>368</v>
      </c>
      <c r="R18" s="75">
        <f t="shared" si="3"/>
        <v>0.73599999999999999</v>
      </c>
      <c r="S18" s="70">
        <v>7532</v>
      </c>
    </row>
    <row r="19" spans="1:222" s="4" customFormat="1" ht="14.25" thickTop="1" x14ac:dyDescent="0.25">
      <c r="A19" s="79" t="s">
        <v>11</v>
      </c>
      <c r="B19" s="40">
        <f>MEDIAN(B6:B18)</f>
        <v>70</v>
      </c>
      <c r="C19" s="40">
        <f>MEDIAN(C6:C18)</f>
        <v>82</v>
      </c>
      <c r="D19" s="40">
        <f>MEDIAN(D6:D18)</f>
        <v>82</v>
      </c>
      <c r="E19" s="40">
        <f t="shared" ref="E19" si="4">MEDIAN(E6:E18)</f>
        <v>133</v>
      </c>
      <c r="F19" s="38"/>
      <c r="G19" s="40">
        <f>MEDIAN(G6:G18)</f>
        <v>6</v>
      </c>
      <c r="H19" s="40">
        <f>MEDIAN(H6:H18)</f>
        <v>9</v>
      </c>
      <c r="I19" s="40">
        <f>MEDIAN(I6:I18)</f>
        <v>8</v>
      </c>
      <c r="J19" s="40">
        <f>MEDIAN(J6:J18)</f>
        <v>7</v>
      </c>
      <c r="K19" s="40">
        <f t="shared" ref="K19:L19" si="5">MEDIAN(K6:K18)</f>
        <v>4</v>
      </c>
      <c r="L19" s="40">
        <f t="shared" si="5"/>
        <v>8</v>
      </c>
      <c r="M19" s="40">
        <f t="shared" ref="M19" si="6">MEDIAN(M6:M18)</f>
        <v>7</v>
      </c>
      <c r="N19" s="41"/>
      <c r="O19" s="40">
        <f>MEDIAN(O6:O18)</f>
        <v>395</v>
      </c>
      <c r="P19" s="38"/>
      <c r="Q19" s="38">
        <f>MEDIAN(Q6:Q18)</f>
        <v>398</v>
      </c>
      <c r="R19" s="77">
        <f>MEDIAN(R6:R18)</f>
        <v>0.79600000000000004</v>
      </c>
      <c r="S19" s="39" t="s">
        <v>11</v>
      </c>
    </row>
    <row r="20" spans="1:222" ht="14.25" thickBot="1" x14ac:dyDescent="0.3">
      <c r="A20" s="80" t="s">
        <v>12</v>
      </c>
      <c r="B20" s="13">
        <f>SUM(B6:B18)/COUNTIF(B6:B18,"&gt;0")</f>
        <v>74.538461538461533</v>
      </c>
      <c r="C20" s="13">
        <f>SUM(C6:C18)/COUNTIF(C6:C18,"&gt;0")</f>
        <v>78.92307692307692</v>
      </c>
      <c r="D20" s="13">
        <f>SUM(D6:D18)/COUNTIF(D6:D18,"&gt;0")</f>
        <v>81.384615384615387</v>
      </c>
      <c r="E20" s="13">
        <f t="shared" ref="E20" si="7">SUM(E6:E18)/COUNTIF(E6:E18,"&gt;0")</f>
        <v>134.46153846153845</v>
      </c>
      <c r="F20" s="32"/>
      <c r="G20" s="13">
        <f>SUM(G6:G18)/COUNTIF(G6:G18,"&gt;0")</f>
        <v>6.2</v>
      </c>
      <c r="H20" s="13">
        <f>SUM(H6:H18)/COUNTIF(H6:H18,"&gt;0")</f>
        <v>7.6363636363636367</v>
      </c>
      <c r="I20" s="13">
        <f>SUM(I6:I18)/COUNTIF(I6:I18,"&gt;0")</f>
        <v>7.916666666666667</v>
      </c>
      <c r="J20" s="13">
        <f>SUM(J6:J18)/COUNTIF(J6:J18,"&gt;0")</f>
        <v>8</v>
      </c>
      <c r="K20" s="13">
        <f t="shared" ref="K20:L20" si="8">SUM(K6:K18)/COUNTIF(K6:K18,"&gt;0")</f>
        <v>5.6363636363636367</v>
      </c>
      <c r="L20" s="13">
        <f t="shared" si="8"/>
        <v>8</v>
      </c>
      <c r="M20" s="13">
        <f t="shared" ref="M20" si="9">SUM(M6:M18)/COUNTIF(M6:M18,"&gt;0")</f>
        <v>6.333333333333333</v>
      </c>
      <c r="N20" s="30"/>
      <c r="O20" s="13">
        <f>AVERAGE(O6:O18)</f>
        <v>403.76923076923077</v>
      </c>
      <c r="P20" s="43"/>
      <c r="Q20" s="32">
        <f>AVERAGE(Q6:Q18)</f>
        <v>406.61538461538464</v>
      </c>
      <c r="R20" s="78">
        <f>AVERAGE(R6:R18)</f>
        <v>0.81323076923076931</v>
      </c>
      <c r="S20" s="23" t="s">
        <v>12</v>
      </c>
    </row>
    <row r="21" spans="1:222" ht="14.25" thickTop="1" thickBot="1" x14ac:dyDescent="0.25">
      <c r="F21" s="63"/>
      <c r="P21" s="63"/>
    </row>
    <row r="22" spans="1:222" ht="13.5" x14ac:dyDescent="0.25">
      <c r="A22" s="1" t="s">
        <v>46</v>
      </c>
      <c r="D22" s="2"/>
      <c r="P22" s="64"/>
      <c r="Q22" s="86"/>
      <c r="R22" s="87"/>
      <c r="S22" s="87"/>
    </row>
    <row r="23" spans="1:222" ht="13.5" x14ac:dyDescent="0.25">
      <c r="A23" s="1" t="s">
        <v>47</v>
      </c>
      <c r="D23" s="2"/>
      <c r="P23" s="31"/>
      <c r="Q23" s="17" t="s">
        <v>13</v>
      </c>
      <c r="R23" s="18" t="s">
        <v>14</v>
      </c>
      <c r="S23" s="19" t="s">
        <v>15</v>
      </c>
    </row>
    <row r="24" spans="1:222" ht="14.25" thickBot="1" x14ac:dyDescent="0.3">
      <c r="A24" s="1"/>
      <c r="C24" s="2"/>
      <c r="D24" s="2"/>
      <c r="O24" s="2"/>
      <c r="P24" s="2"/>
      <c r="Q24" s="20" t="s">
        <v>7</v>
      </c>
      <c r="R24" s="21" t="s">
        <v>16</v>
      </c>
      <c r="S24" s="22" t="s">
        <v>17</v>
      </c>
    </row>
    <row r="25" spans="1:222" ht="14.25" thickBot="1" x14ac:dyDescent="0.3">
      <c r="G25" s="2"/>
      <c r="H25" s="1" t="s">
        <v>40</v>
      </c>
      <c r="I25" s="2"/>
      <c r="J25" s="2"/>
      <c r="K25" s="2"/>
      <c r="L25" s="2"/>
      <c r="Q25" s="24" t="s">
        <v>18</v>
      </c>
      <c r="R25" s="28">
        <f>COUNTIF(R6:R18,"&gt;89.4%")</f>
        <v>3</v>
      </c>
      <c r="S25" s="26">
        <f>+R25/COUNT(R6:R18)</f>
        <v>0.23076923076923078</v>
      </c>
    </row>
    <row r="26" spans="1:222" ht="14.25" thickBot="1" x14ac:dyDescent="0.3">
      <c r="A26" s="1" t="s">
        <v>9</v>
      </c>
      <c r="D26" s="2"/>
      <c r="G26" s="2"/>
      <c r="H26" s="1" t="s">
        <v>42</v>
      </c>
      <c r="I26" s="2"/>
      <c r="J26" s="2"/>
      <c r="K26" s="2"/>
      <c r="L26" s="2"/>
      <c r="Q26" s="25" t="s">
        <v>19</v>
      </c>
      <c r="R26" s="29">
        <f>COUNTIF(R6:R18,"&gt;79.4%")+(-R25)</f>
        <v>5</v>
      </c>
      <c r="S26" s="27">
        <f>+R26/COUNT(R6:R18)</f>
        <v>0.38461538461538464</v>
      </c>
    </row>
    <row r="27" spans="1:222" ht="14.25" thickBot="1" x14ac:dyDescent="0.3">
      <c r="A27" s="1" t="s">
        <v>41</v>
      </c>
      <c r="B27" s="2"/>
      <c r="D27" s="2"/>
      <c r="G27" s="2"/>
      <c r="H27" s="1" t="s">
        <v>43</v>
      </c>
      <c r="I27" s="2"/>
      <c r="J27" s="2"/>
      <c r="K27" s="2"/>
      <c r="L27" s="2"/>
      <c r="O27" s="2"/>
      <c r="P27" s="31"/>
      <c r="Q27" s="25" t="s">
        <v>20</v>
      </c>
      <c r="R27" s="29">
        <f>COUNTIF(R6:R18,"&gt;69.4%")-(R25+R26)</f>
        <v>4</v>
      </c>
      <c r="S27" s="27">
        <f>+R27/COUNT(R6:R18)</f>
        <v>0.30769230769230771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</row>
    <row r="28" spans="1:222" ht="14.25" thickBot="1" x14ac:dyDescent="0.3">
      <c r="H28" s="1" t="s">
        <v>44</v>
      </c>
      <c r="O28" s="6"/>
      <c r="P28" s="6"/>
      <c r="Q28" s="25" t="s">
        <v>21</v>
      </c>
      <c r="R28" s="29">
        <f>COUNTIF(R6:R18,"&gt;58.4%")-(R25+R26+R27)</f>
        <v>0</v>
      </c>
      <c r="S28" s="27">
        <f>+R28/COUNT(R6:R18)</f>
        <v>0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</row>
    <row r="29" spans="1:222" ht="14.25" thickBot="1" x14ac:dyDescent="0.3">
      <c r="A29" s="10"/>
      <c r="B29" s="6"/>
      <c r="C29" s="6"/>
      <c r="D29" s="6"/>
      <c r="E29" s="6"/>
      <c r="F29" s="6"/>
      <c r="G29" s="6"/>
      <c r="H29" s="1" t="s">
        <v>30</v>
      </c>
      <c r="I29" s="6"/>
      <c r="J29" s="6"/>
      <c r="K29" s="6"/>
      <c r="L29" s="6"/>
      <c r="M29" s="6"/>
      <c r="N29" s="6"/>
      <c r="O29" s="6"/>
      <c r="P29" s="6"/>
      <c r="Q29" s="25" t="s">
        <v>22</v>
      </c>
      <c r="R29" s="29">
        <f>COUNTIF(R6:R18,"&lt;58.5%")</f>
        <v>1</v>
      </c>
      <c r="S29" s="27">
        <f>+R29/COUNT(R6:R18)</f>
        <v>7.6923076923076927E-2</v>
      </c>
    </row>
  </sheetData>
  <sortState ref="A6:U20">
    <sortCondition ref="A6:A20"/>
  </sortState>
  <mergeCells count="3">
    <mergeCell ref="Q22:S22"/>
    <mergeCell ref="B3:E3"/>
    <mergeCell ref="G3:M3"/>
  </mergeCells>
  <phoneticPr fontId="1" type="noConversion"/>
  <pageMargins left="0.5" right="1" top="2" bottom="1" header="0.5" footer="0.5"/>
  <pageSetup scale="62" orientation="portrait" r:id="rId1"/>
  <headerFooter alignWithMargins="0"/>
  <ignoredErrors>
    <ignoredError sqref="G19:G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LEB1</vt:lpstr>
      <vt:lpstr>'LEB1'!Print_Area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Pittman</dc:creator>
  <cp:lastModifiedBy>Jeff Pittman</cp:lastModifiedBy>
  <cp:lastPrinted>2012-12-03T16:01:59Z</cp:lastPrinted>
  <dcterms:created xsi:type="dcterms:W3CDTF">2003-07-02T22:10:37Z</dcterms:created>
  <dcterms:modified xsi:type="dcterms:W3CDTF">2013-08-01T17:08:26Z</dcterms:modified>
</cp:coreProperties>
</file>